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ring\Desktop\"/>
    </mc:Choice>
  </mc:AlternateContent>
  <bookViews>
    <workbookView xWindow="0" yWindow="0" windowWidth="13680" windowHeight="8895"/>
  </bookViews>
  <sheets>
    <sheet name="Summar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K16" i="1"/>
  <c r="L16" i="1"/>
  <c r="M16" i="1"/>
  <c r="N16" i="1"/>
  <c r="O16" i="1"/>
  <c r="P16" i="1"/>
  <c r="Q16" i="1"/>
  <c r="F16" i="1"/>
  <c r="F11" i="1" l="1"/>
  <c r="F14" i="1"/>
  <c r="Q14" i="1" l="1"/>
  <c r="Q11" i="1"/>
  <c r="Q10" i="1"/>
  <c r="Q9" i="1"/>
  <c r="M14" i="1"/>
  <c r="M11" i="1"/>
  <c r="M10" i="1"/>
  <c r="M9" i="1"/>
  <c r="I10" i="1"/>
  <c r="I11" i="1"/>
  <c r="I14" i="1"/>
  <c r="I9" i="1"/>
  <c r="P14" i="1"/>
  <c r="O14" i="1"/>
  <c r="N14" i="1"/>
  <c r="P11" i="1"/>
  <c r="O11" i="1"/>
  <c r="N11" i="1"/>
  <c r="P10" i="1"/>
  <c r="O10" i="1"/>
  <c r="N10" i="1"/>
  <c r="P9" i="1"/>
  <c r="O9" i="1"/>
  <c r="N9" i="1"/>
  <c r="L14" i="1"/>
  <c r="K14" i="1"/>
  <c r="J14" i="1"/>
  <c r="L11" i="1"/>
  <c r="K11" i="1"/>
  <c r="J11" i="1"/>
  <c r="L10" i="1"/>
  <c r="K10" i="1"/>
  <c r="J10" i="1"/>
  <c r="L9" i="1"/>
  <c r="K9" i="1"/>
  <c r="J9" i="1"/>
  <c r="H10" i="1"/>
  <c r="H11" i="1"/>
  <c r="H14" i="1"/>
  <c r="H9" i="1"/>
  <c r="G10" i="1"/>
  <c r="G11" i="1"/>
  <c r="G14" i="1"/>
  <c r="G9" i="1"/>
  <c r="F10" i="1"/>
  <c r="F9" i="1"/>
  <c r="G17" i="1" l="1"/>
  <c r="G12" i="1"/>
  <c r="H17" i="1"/>
  <c r="H12" i="1"/>
  <c r="J17" i="1"/>
  <c r="J12" i="1"/>
  <c r="N17" i="1"/>
  <c r="N12" i="1"/>
  <c r="I17" i="1"/>
  <c r="I12" i="1"/>
  <c r="M17" i="1"/>
  <c r="M12" i="1"/>
  <c r="Q17" i="1"/>
  <c r="Q12" i="1"/>
  <c r="K17" i="1"/>
  <c r="K12" i="1"/>
  <c r="O17" i="1"/>
  <c r="O12" i="1"/>
  <c r="F17" i="1"/>
  <c r="F12" i="1"/>
  <c r="L17" i="1"/>
  <c r="L12" i="1"/>
  <c r="P17" i="1"/>
  <c r="P12" i="1"/>
</calcChain>
</file>

<file path=xl/sharedStrings.xml><?xml version="1.0" encoding="utf-8"?>
<sst xmlns="http://schemas.openxmlformats.org/spreadsheetml/2006/main" count="18" uniqueCount="16">
  <si>
    <t>State Aid</t>
  </si>
  <si>
    <t>Recapture</t>
  </si>
  <si>
    <t>Governors plan (current law with tax compression and bucket recapture)</t>
  </si>
  <si>
    <t>TTARA Plan</t>
  </si>
  <si>
    <t>Current Law</t>
  </si>
  <si>
    <t>Difference from Current Law</t>
  </si>
  <si>
    <t>Change in State Aid</t>
  </si>
  <si>
    <t>Change in Recapture</t>
  </si>
  <si>
    <t>Change in Local M&amp;O tax collection</t>
  </si>
  <si>
    <t>Local M&amp;O tax collection</t>
  </si>
  <si>
    <t>State Average M&amp;O tax rate</t>
  </si>
  <si>
    <t>Change State Average M&amp;O tax rate</t>
  </si>
  <si>
    <t>Change in School District Revenue</t>
  </si>
  <si>
    <t>Share recapture plan (1/3, 1/3, 1/3)</t>
  </si>
  <si>
    <t>Change in State Cost</t>
  </si>
  <si>
    <t>State Cost (Change in State Aid &amp; Recapture)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</si>
</sst>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4" xfId="1" applyNumberFormat="1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3" fillId="0" borderId="4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0" borderId="0" xfId="0" applyFont="1" applyAlignment="1">
      <alignment horizontal="right"/>
    </xf>
    <xf numFmtId="165" fontId="3" fillId="0" borderId="4" xfId="1" applyNumberFormat="1" applyFont="1" applyBorder="1"/>
    <xf numFmtId="165" fontId="3" fillId="0" borderId="0" xfId="1" applyNumberFormat="1" applyFont="1" applyBorder="1"/>
    <xf numFmtId="165" fontId="3" fillId="0" borderId="5" xfId="1" applyNumberFormat="1" applyFont="1" applyBorder="1"/>
    <xf numFmtId="164" fontId="2" fillId="3" borderId="4" xfId="1" applyNumberFormat="1" applyFont="1" applyFill="1" applyBorder="1"/>
    <xf numFmtId="164" fontId="2" fillId="3" borderId="0" xfId="1" applyNumberFormat="1" applyFont="1" applyFill="1" applyBorder="1"/>
    <xf numFmtId="164" fontId="2" fillId="3" borderId="5" xfId="1" applyNumberFormat="1" applyFont="1" applyFill="1" applyBorder="1"/>
    <xf numFmtId="164" fontId="3" fillId="3" borderId="4" xfId="1" applyNumberFormat="1" applyFont="1" applyFill="1" applyBorder="1"/>
    <xf numFmtId="164" fontId="3" fillId="3" borderId="0" xfId="1" applyNumberFormat="1" applyFont="1" applyFill="1" applyBorder="1"/>
    <xf numFmtId="164" fontId="3" fillId="3" borderId="5" xfId="1" applyNumberFormat="1" applyFont="1" applyFill="1" applyBorder="1"/>
    <xf numFmtId="165" fontId="2" fillId="3" borderId="4" xfId="1" applyNumberFormat="1" applyFont="1" applyFill="1" applyBorder="1"/>
    <xf numFmtId="165" fontId="2" fillId="3" borderId="0" xfId="1" applyNumberFormat="1" applyFont="1" applyFill="1" applyBorder="1"/>
    <xf numFmtId="165" fontId="2" fillId="3" borderId="5" xfId="1" applyNumberFormat="1" applyFont="1" applyFill="1" applyBorder="1"/>
    <xf numFmtId="164" fontId="2" fillId="4" borderId="4" xfId="1" applyNumberFormat="1" applyFont="1" applyFill="1" applyBorder="1"/>
    <xf numFmtId="164" fontId="2" fillId="4" borderId="0" xfId="1" applyNumberFormat="1" applyFont="1" applyFill="1" applyBorder="1"/>
    <xf numFmtId="164" fontId="2" fillId="4" borderId="5" xfId="1" applyNumberFormat="1" applyFont="1" applyFill="1" applyBorder="1"/>
    <xf numFmtId="164" fontId="3" fillId="4" borderId="4" xfId="1" applyNumberFormat="1" applyFont="1" applyFill="1" applyBorder="1"/>
    <xf numFmtId="164" fontId="3" fillId="4" borderId="0" xfId="1" applyNumberFormat="1" applyFont="1" applyFill="1" applyBorder="1"/>
    <xf numFmtId="164" fontId="3" fillId="4" borderId="5" xfId="1" applyNumberFormat="1" applyFont="1" applyFill="1" applyBorder="1"/>
    <xf numFmtId="165" fontId="2" fillId="4" borderId="4" xfId="1" applyNumberFormat="1" applyFont="1" applyFill="1" applyBorder="1"/>
    <xf numFmtId="165" fontId="2" fillId="4" borderId="0" xfId="1" applyNumberFormat="1" applyFont="1" applyFill="1" applyBorder="1"/>
    <xf numFmtId="165" fontId="2" fillId="4" borderId="5" xfId="1" applyNumberFormat="1" applyFont="1" applyFill="1" applyBorder="1"/>
    <xf numFmtId="164" fontId="2" fillId="5" borderId="4" xfId="1" applyNumberFormat="1" applyFont="1" applyFill="1" applyBorder="1"/>
    <xf numFmtId="164" fontId="2" fillId="5" borderId="0" xfId="1" applyNumberFormat="1" applyFont="1" applyFill="1" applyBorder="1"/>
    <xf numFmtId="164" fontId="2" fillId="5" borderId="5" xfId="1" applyNumberFormat="1" applyFont="1" applyFill="1" applyBorder="1"/>
    <xf numFmtId="164" fontId="3" fillId="5" borderId="4" xfId="1" applyNumberFormat="1" applyFont="1" applyFill="1" applyBorder="1"/>
    <xf numFmtId="164" fontId="3" fillId="5" borderId="0" xfId="1" applyNumberFormat="1" applyFont="1" applyFill="1" applyBorder="1"/>
    <xf numFmtId="164" fontId="3" fillId="5" borderId="5" xfId="1" applyNumberFormat="1" applyFont="1" applyFill="1" applyBorder="1"/>
    <xf numFmtId="165" fontId="2" fillId="5" borderId="4" xfId="1" applyNumberFormat="1" applyFont="1" applyFill="1" applyBorder="1"/>
    <xf numFmtId="165" fontId="2" fillId="5" borderId="0" xfId="1" applyNumberFormat="1" applyFont="1" applyFill="1" applyBorder="1"/>
    <xf numFmtId="165" fontId="2" fillId="5" borderId="5" xfId="1" applyNumberFormat="1" applyFont="1" applyFill="1" applyBorder="1"/>
    <xf numFmtId="164" fontId="2" fillId="6" borderId="4" xfId="1" applyNumberFormat="1" applyFont="1" applyFill="1" applyBorder="1"/>
    <xf numFmtId="164" fontId="2" fillId="6" borderId="0" xfId="1" applyNumberFormat="1" applyFont="1" applyFill="1" applyBorder="1"/>
    <xf numFmtId="164" fontId="2" fillId="6" borderId="5" xfId="1" applyNumberFormat="1" applyFont="1" applyFill="1" applyBorder="1"/>
    <xf numFmtId="164" fontId="3" fillId="6" borderId="4" xfId="1" applyNumberFormat="1" applyFont="1" applyFill="1" applyBorder="1"/>
    <xf numFmtId="164" fontId="3" fillId="6" borderId="0" xfId="1" applyNumberFormat="1" applyFont="1" applyFill="1" applyBorder="1"/>
    <xf numFmtId="164" fontId="3" fillId="6" borderId="5" xfId="1" applyNumberFormat="1" applyFont="1" applyFill="1" applyBorder="1"/>
    <xf numFmtId="165" fontId="2" fillId="6" borderId="4" xfId="1" applyNumberFormat="1" applyFont="1" applyFill="1" applyBorder="1"/>
    <xf numFmtId="165" fontId="2" fillId="6" borderId="0" xfId="1" applyNumberFormat="1" applyFont="1" applyFill="1" applyBorder="1"/>
    <xf numFmtId="165" fontId="2" fillId="6" borderId="5" xfId="1" applyNumberFormat="1" applyFont="1" applyFill="1" applyBorder="1"/>
    <xf numFmtId="164" fontId="4" fillId="2" borderId="7" xfId="1" applyNumberFormat="1" applyFont="1" applyFill="1" applyBorder="1"/>
    <xf numFmtId="164" fontId="5" fillId="2" borderId="7" xfId="1" applyNumberFormat="1" applyFont="1" applyFill="1" applyBorder="1"/>
    <xf numFmtId="164" fontId="4" fillId="2" borderId="6" xfId="1" applyNumberFormat="1" applyFont="1" applyFill="1" applyBorder="1"/>
    <xf numFmtId="164" fontId="4" fillId="2" borderId="7" xfId="1" applyNumberFormat="1" applyFont="1" applyFill="1" applyBorder="1" applyAlignment="1"/>
    <xf numFmtId="164" fontId="4" fillId="2" borderId="8" xfId="1" applyNumberFormat="1" applyFont="1" applyFill="1" applyBorder="1" applyAlignment="1"/>
    <xf numFmtId="164" fontId="4" fillId="2" borderId="7" xfId="1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B13" sqref="B13"/>
    </sheetView>
  </sheetViews>
  <sheetFormatPr defaultColWidth="18.7109375" defaultRowHeight="20.100000000000001" customHeight="1" x14ac:dyDescent="0.25"/>
  <cols>
    <col min="1" max="1" width="29.85546875" style="10" bestFit="1" customWidth="1"/>
    <col min="2" max="4" width="21" style="1" bestFit="1" customWidth="1"/>
    <col min="5" max="5" width="22.7109375" style="1" customWidth="1"/>
    <col min="6" max="17" width="21" style="1" bestFit="1" customWidth="1"/>
    <col min="18" max="16384" width="18.7109375" style="1"/>
  </cols>
  <sheetData>
    <row r="1" spans="1:17" ht="20.100000000000001" customHeight="1" x14ac:dyDescent="0.25">
      <c r="B1" s="67" t="s">
        <v>4</v>
      </c>
      <c r="C1" s="68"/>
      <c r="D1" s="68"/>
      <c r="E1" s="69"/>
      <c r="F1" s="73" t="s">
        <v>2</v>
      </c>
      <c r="G1" s="74"/>
      <c r="H1" s="74"/>
      <c r="I1" s="75"/>
      <c r="J1" s="76" t="s">
        <v>13</v>
      </c>
      <c r="K1" s="77"/>
      <c r="L1" s="77"/>
      <c r="M1" s="78"/>
      <c r="N1" s="79" t="s">
        <v>3</v>
      </c>
      <c r="O1" s="80"/>
      <c r="P1" s="80"/>
      <c r="Q1" s="81"/>
    </row>
    <row r="2" spans="1:17" s="10" customFormat="1" ht="20.100000000000001" customHeight="1" x14ac:dyDescent="0.25">
      <c r="B2" s="12">
        <v>2020</v>
      </c>
      <c r="C2" s="13">
        <v>2021</v>
      </c>
      <c r="D2" s="13">
        <v>2022</v>
      </c>
      <c r="E2" s="14">
        <v>2023</v>
      </c>
      <c r="F2" s="12">
        <v>2020</v>
      </c>
      <c r="G2" s="13">
        <v>2021</v>
      </c>
      <c r="H2" s="13">
        <v>2022</v>
      </c>
      <c r="I2" s="14">
        <v>2023</v>
      </c>
      <c r="J2" s="12">
        <v>2020</v>
      </c>
      <c r="K2" s="13">
        <v>2021</v>
      </c>
      <c r="L2" s="13">
        <v>2022</v>
      </c>
      <c r="M2" s="14">
        <v>2023</v>
      </c>
      <c r="N2" s="12">
        <v>2020</v>
      </c>
      <c r="O2" s="13">
        <v>2021</v>
      </c>
      <c r="P2" s="13">
        <v>2022</v>
      </c>
      <c r="Q2" s="14">
        <v>2023</v>
      </c>
    </row>
    <row r="3" spans="1:17" ht="20.100000000000001" customHeight="1" x14ac:dyDescent="0.25">
      <c r="A3" s="11" t="s">
        <v>0</v>
      </c>
      <c r="B3" s="19">
        <v>20263557530.684486</v>
      </c>
      <c r="C3" s="20">
        <v>20299239967.241718</v>
      </c>
      <c r="D3" s="20">
        <v>20424659554.432503</v>
      </c>
      <c r="E3" s="21">
        <v>20542543564.887657</v>
      </c>
      <c r="F3" s="28">
        <v>20841216746.607365</v>
      </c>
      <c r="G3" s="29">
        <v>21088490362.191914</v>
      </c>
      <c r="H3" s="29">
        <v>21813447531.173847</v>
      </c>
      <c r="I3" s="30">
        <v>22532799750.165623</v>
      </c>
      <c r="J3" s="37">
        <v>20605725181.228672</v>
      </c>
      <c r="K3" s="38">
        <v>20807149825.757706</v>
      </c>
      <c r="L3" s="38">
        <v>21138928501.263538</v>
      </c>
      <c r="M3" s="39">
        <v>21490189326.050144</v>
      </c>
      <c r="N3" s="46">
        <v>21661385520.02932</v>
      </c>
      <c r="O3" s="47">
        <v>21638372032.27951</v>
      </c>
      <c r="P3" s="47">
        <v>22038176485.188702</v>
      </c>
      <c r="Q3" s="48">
        <v>22087041196.572552</v>
      </c>
    </row>
    <row r="4" spans="1:17" ht="20.100000000000001" customHeight="1" x14ac:dyDescent="0.25">
      <c r="A4" s="11" t="s">
        <v>9</v>
      </c>
      <c r="B4" s="19">
        <v>28388494503.285847</v>
      </c>
      <c r="C4" s="20">
        <v>29555152284.166264</v>
      </c>
      <c r="D4" s="20">
        <v>31394646119.714378</v>
      </c>
      <c r="E4" s="21">
        <v>33363217229.373287</v>
      </c>
      <c r="F4" s="28">
        <v>27396253180.074963</v>
      </c>
      <c r="G4" s="29">
        <v>28129100353.16922</v>
      </c>
      <c r="H4" s="29">
        <v>28876972676.081215</v>
      </c>
      <c r="I4" s="30">
        <v>29660152875.709038</v>
      </c>
      <c r="J4" s="37">
        <v>27898112199.221527</v>
      </c>
      <c r="K4" s="38">
        <v>28804954161.554886</v>
      </c>
      <c r="L4" s="38">
        <v>30324150204.789623</v>
      </c>
      <c r="M4" s="39">
        <v>31906012104.00589</v>
      </c>
      <c r="N4" s="46">
        <v>26639747209.084808</v>
      </c>
      <c r="O4" s="47">
        <v>27807860729.509743</v>
      </c>
      <c r="P4" s="47">
        <v>29266035400.288506</v>
      </c>
      <c r="Q4" s="48">
        <v>31234472565.694599</v>
      </c>
    </row>
    <row r="5" spans="1:17" ht="20.100000000000001" customHeight="1" x14ac:dyDescent="0.25">
      <c r="A5" s="11" t="s">
        <v>1</v>
      </c>
      <c r="B5" s="22">
        <v>-3271731690.435956</v>
      </c>
      <c r="C5" s="23">
        <v>-3821226165.1682577</v>
      </c>
      <c r="D5" s="23">
        <v>-4304937110.2554541</v>
      </c>
      <c r="E5" s="24">
        <v>-5028495422.8282022</v>
      </c>
      <c r="F5" s="31">
        <v>-2556163749.4536161</v>
      </c>
      <c r="G5" s="32">
        <v>-2905761191.7686663</v>
      </c>
      <c r="H5" s="32">
        <v>-2947626471.0905709</v>
      </c>
      <c r="I5" s="33">
        <v>-3241655262.5839992</v>
      </c>
      <c r="J5" s="40">
        <v>-3122229840.7690101</v>
      </c>
      <c r="K5" s="41">
        <v>-3577355645.2206655</v>
      </c>
      <c r="L5" s="41">
        <v>-3949979786.740468</v>
      </c>
      <c r="M5" s="42">
        <v>-4521273201.8029289</v>
      </c>
      <c r="N5" s="49">
        <v>-2919061234.3785858</v>
      </c>
      <c r="O5" s="50">
        <v>-3407797367.690505</v>
      </c>
      <c r="P5" s="50">
        <v>-3785046803.1868353</v>
      </c>
      <c r="Q5" s="51">
        <v>-4443404490.6343422</v>
      </c>
    </row>
    <row r="6" spans="1:17" ht="20.100000000000001" customHeight="1" x14ac:dyDescent="0.25">
      <c r="A6" s="11" t="s">
        <v>10</v>
      </c>
      <c r="B6" s="25">
        <v>1.0598433315033029</v>
      </c>
      <c r="C6" s="26">
        <v>1.0600899018985734</v>
      </c>
      <c r="D6" s="26">
        <v>1.0604410982359207</v>
      </c>
      <c r="E6" s="27">
        <v>1.0604410982359207</v>
      </c>
      <c r="F6" s="34">
        <v>1.022799438614747</v>
      </c>
      <c r="G6" s="35">
        <v>1.0089399962206107</v>
      </c>
      <c r="H6" s="35">
        <v>0.97539970673925958</v>
      </c>
      <c r="I6" s="36">
        <v>0.94304386148969677</v>
      </c>
      <c r="J6" s="43">
        <v>1.0415355990789872</v>
      </c>
      <c r="K6" s="44">
        <v>1.0331816390500237</v>
      </c>
      <c r="L6" s="44">
        <v>1.0242821777746125</v>
      </c>
      <c r="M6" s="45">
        <v>1.0144508991817811</v>
      </c>
      <c r="N6" s="52">
        <v>0.99455639276034657</v>
      </c>
      <c r="O6" s="53">
        <v>0.99741773836936576</v>
      </c>
      <c r="P6" s="53">
        <v>0.98854137935206565</v>
      </c>
      <c r="Q6" s="54">
        <v>0.9930993755698253</v>
      </c>
    </row>
    <row r="7" spans="1:17" ht="20.100000000000001" customHeight="1" x14ac:dyDescent="0.25">
      <c r="F7" s="64"/>
      <c r="G7" s="65"/>
      <c r="H7" s="65"/>
      <c r="I7" s="66"/>
      <c r="J7" s="64"/>
      <c r="K7" s="65"/>
      <c r="L7" s="65"/>
      <c r="M7" s="66"/>
      <c r="N7" s="64"/>
      <c r="O7" s="65"/>
      <c r="P7" s="65"/>
      <c r="Q7" s="66"/>
    </row>
    <row r="8" spans="1:17" ht="20.100000000000001" customHeight="1" x14ac:dyDescent="0.25">
      <c r="F8" s="70" t="s">
        <v>5</v>
      </c>
      <c r="G8" s="71"/>
      <c r="H8" s="71"/>
      <c r="I8" s="72"/>
      <c r="J8" s="70" t="s">
        <v>5</v>
      </c>
      <c r="K8" s="71"/>
      <c r="L8" s="71"/>
      <c r="M8" s="72"/>
      <c r="N8" s="70" t="s">
        <v>5</v>
      </c>
      <c r="O8" s="71"/>
      <c r="P8" s="71"/>
      <c r="Q8" s="72"/>
    </row>
    <row r="9" spans="1:17" ht="20.100000000000001" customHeight="1" x14ac:dyDescent="0.25">
      <c r="D9" s="62" t="s">
        <v>6</v>
      </c>
      <c r="E9" s="63"/>
      <c r="F9" s="2">
        <f>F3-$B3</f>
        <v>577659215.92287827</v>
      </c>
      <c r="G9" s="3">
        <f>G3-$C3</f>
        <v>789250394.95019531</v>
      </c>
      <c r="H9" s="3">
        <f>H3-$D3</f>
        <v>1388787976.7413445</v>
      </c>
      <c r="I9" s="4">
        <f>I3-$E3</f>
        <v>1990256185.2779655</v>
      </c>
      <c r="J9" s="2">
        <f>J3-$B3</f>
        <v>342167650.54418564</v>
      </c>
      <c r="K9" s="3">
        <f>K3-$C3</f>
        <v>507909858.5159874</v>
      </c>
      <c r="L9" s="3">
        <f>L3-$D3</f>
        <v>714268946.83103561</v>
      </c>
      <c r="M9" s="4">
        <f>M3-$E3</f>
        <v>947645761.16248703</v>
      </c>
      <c r="N9" s="2">
        <f>N3-$B3</f>
        <v>1397827989.3448334</v>
      </c>
      <c r="O9" s="3">
        <f>O3-$C3</f>
        <v>1339132065.0377922</v>
      </c>
      <c r="P9" s="3">
        <f>P3-$D3</f>
        <v>1613516930.7561989</v>
      </c>
      <c r="Q9" s="4">
        <f>Q3-$E3</f>
        <v>1544497631.6848946</v>
      </c>
    </row>
    <row r="10" spans="1:17" ht="20.100000000000001" customHeight="1" x14ac:dyDescent="0.25">
      <c r="D10" s="62" t="s">
        <v>8</v>
      </c>
      <c r="E10" s="63"/>
      <c r="F10" s="5">
        <f t="shared" ref="F10" si="0">F4-$B4</f>
        <v>-992241323.21088409</v>
      </c>
      <c r="G10" s="6">
        <f t="shared" ref="G10:G11" si="1">G4-$C4</f>
        <v>-1426051930.9970436</v>
      </c>
      <c r="H10" s="6">
        <f t="shared" ref="H10:H11" si="2">H4-$D4</f>
        <v>-2517673443.6331635</v>
      </c>
      <c r="I10" s="7">
        <f t="shared" ref="I10:I11" si="3">I4-$E4</f>
        <v>-3703064353.6642494</v>
      </c>
      <c r="J10" s="5">
        <f t="shared" ref="J10" si="4">J4-$B4</f>
        <v>-490382304.06431961</v>
      </c>
      <c r="K10" s="6">
        <f t="shared" ref="K10:K11" si="5">K4-$C4</f>
        <v>-750198122.61137772</v>
      </c>
      <c r="L10" s="6">
        <f t="shared" ref="L10" si="6">L4-$D4</f>
        <v>-1070495914.9247551</v>
      </c>
      <c r="M10" s="7">
        <f t="shared" ref="M10:M11" si="7">M4-$E4</f>
        <v>-1457205125.3673973</v>
      </c>
      <c r="N10" s="5">
        <f t="shared" ref="N10" si="8">N4-$B4</f>
        <v>-1748747294.2010384</v>
      </c>
      <c r="O10" s="6">
        <f t="shared" ref="O10:O11" si="9">O4-$C4</f>
        <v>-1747291554.6565208</v>
      </c>
      <c r="P10" s="6">
        <f t="shared" ref="P10" si="10">P4-$D4</f>
        <v>-2128610719.4258728</v>
      </c>
      <c r="Q10" s="7">
        <f t="shared" ref="Q10:Q11" si="11">Q4-$E4</f>
        <v>-2128744663.678688</v>
      </c>
    </row>
    <row r="11" spans="1:17" ht="20.100000000000001" customHeight="1" x14ac:dyDescent="0.25">
      <c r="D11" s="62" t="s">
        <v>7</v>
      </c>
      <c r="E11" s="63"/>
      <c r="F11" s="2">
        <f>F5-$B5</f>
        <v>715567940.98233986</v>
      </c>
      <c r="G11" s="3">
        <f t="shared" si="1"/>
        <v>915464973.39959145</v>
      </c>
      <c r="H11" s="3">
        <f t="shared" si="2"/>
        <v>1357310639.1648831</v>
      </c>
      <c r="I11" s="4">
        <f t="shared" si="3"/>
        <v>1786840160.2442031</v>
      </c>
      <c r="J11" s="2">
        <f t="shared" ref="J11" si="12">J5-$B5</f>
        <v>149501849.66694593</v>
      </c>
      <c r="K11" s="3">
        <f t="shared" si="5"/>
        <v>243870519.94759226</v>
      </c>
      <c r="L11" s="3">
        <f t="shared" ref="L11" si="13">L5-$D5</f>
        <v>354957323.51498604</v>
      </c>
      <c r="M11" s="4">
        <f t="shared" si="7"/>
        <v>507222221.02527332</v>
      </c>
      <c r="N11" s="2">
        <f t="shared" ref="N11" si="14">N5-$B5</f>
        <v>352670456.05737019</v>
      </c>
      <c r="O11" s="3">
        <f t="shared" si="9"/>
        <v>413428797.47775269</v>
      </c>
      <c r="P11" s="3">
        <f t="shared" ref="P11" si="15">P5-$D5</f>
        <v>519890307.06861877</v>
      </c>
      <c r="Q11" s="4">
        <f t="shared" si="11"/>
        <v>585090932.19386005</v>
      </c>
    </row>
    <row r="12" spans="1:17" ht="20.100000000000001" customHeight="1" thickBot="1" x14ac:dyDescent="0.3">
      <c r="D12" s="60" t="s">
        <v>12</v>
      </c>
      <c r="E12" s="61"/>
      <c r="F12" s="55">
        <f>SUM(F9:F11)</f>
        <v>300985833.69433403</v>
      </c>
      <c r="G12" s="55">
        <f t="shared" ref="G12:Q12" si="16">SUM(G9:G11)</f>
        <v>278663437.35274315</v>
      </c>
      <c r="H12" s="55">
        <f t="shared" si="16"/>
        <v>228425172.27306414</v>
      </c>
      <c r="I12" s="55">
        <f t="shared" si="16"/>
        <v>74031991.857919216</v>
      </c>
      <c r="J12" s="55">
        <f t="shared" si="16"/>
        <v>1287196.1468119621</v>
      </c>
      <c r="K12" s="55">
        <f t="shared" si="16"/>
        <v>1582255.8522019386</v>
      </c>
      <c r="L12" s="56">
        <f t="shared" si="16"/>
        <v>-1269644.5787334442</v>
      </c>
      <c r="M12" s="56">
        <f t="shared" si="16"/>
        <v>-2337143.1796369553</v>
      </c>
      <c r="N12" s="55">
        <f t="shared" si="16"/>
        <v>1751151.2011651993</v>
      </c>
      <c r="O12" s="55">
        <f t="shared" si="16"/>
        <v>5269307.8590240479</v>
      </c>
      <c r="P12" s="55">
        <f t="shared" si="16"/>
        <v>4796518.3989448547</v>
      </c>
      <c r="Q12" s="57">
        <f t="shared" si="16"/>
        <v>843900.20006656647</v>
      </c>
    </row>
    <row r="13" spans="1:17" ht="20.100000000000001" customHeight="1" thickTop="1" x14ac:dyDescent="0.25">
      <c r="D13" s="10"/>
      <c r="E13" s="15"/>
      <c r="F13" s="8"/>
      <c r="G13" s="9"/>
      <c r="H13" s="9"/>
      <c r="I13" s="9"/>
      <c r="J13" s="8"/>
      <c r="K13" s="9"/>
      <c r="L13" s="9"/>
      <c r="M13" s="9"/>
      <c r="N13" s="8"/>
      <c r="O13" s="9"/>
      <c r="P13" s="9"/>
      <c r="Q13" s="9"/>
    </row>
    <row r="14" spans="1:17" ht="20.100000000000001" customHeight="1" x14ac:dyDescent="0.25">
      <c r="D14" s="62" t="s">
        <v>11</v>
      </c>
      <c r="E14" s="63"/>
      <c r="F14" s="16">
        <f>F6-$B6</f>
        <v>-3.7043892888555918E-2</v>
      </c>
      <c r="G14" s="17">
        <f>G6-$C6</f>
        <v>-5.1149905677962737E-2</v>
      </c>
      <c r="H14" s="17">
        <f>H6-$D6</f>
        <v>-8.5041391496661123E-2</v>
      </c>
      <c r="I14" s="18">
        <f>I6-$E6</f>
        <v>-0.11739723674622393</v>
      </c>
      <c r="J14" s="16">
        <f t="shared" ref="J14" si="17">J6-$B6</f>
        <v>-1.8307732424315715E-2</v>
      </c>
      <c r="K14" s="17">
        <f>K6-$C6</f>
        <v>-2.6908262848549747E-2</v>
      </c>
      <c r="L14" s="17">
        <f t="shared" ref="L14" si="18">L6-$D6</f>
        <v>-3.6158920461308197E-2</v>
      </c>
      <c r="M14" s="18">
        <f>M6-$E6</f>
        <v>-4.5990199054139591E-2</v>
      </c>
      <c r="N14" s="16">
        <f t="shared" ref="N14" si="19">N6-$B6</f>
        <v>-6.5286938742956324E-2</v>
      </c>
      <c r="O14" s="17">
        <f>O6-$C6</f>
        <v>-6.2672163529207681E-2</v>
      </c>
      <c r="P14" s="17">
        <f t="shared" ref="P14" si="20">P6-$D6</f>
        <v>-7.1899718883855046E-2</v>
      </c>
      <c r="Q14" s="17">
        <f>Q6-$E6</f>
        <v>-6.7341722666095394E-2</v>
      </c>
    </row>
    <row r="16" spans="1:17" ht="20.100000000000001" customHeight="1" x14ac:dyDescent="0.25">
      <c r="F16" s="10">
        <f>F2</f>
        <v>2020</v>
      </c>
      <c r="G16" s="10">
        <f t="shared" ref="G16:Q16" si="21">G2</f>
        <v>2021</v>
      </c>
      <c r="H16" s="10">
        <f t="shared" si="21"/>
        <v>2022</v>
      </c>
      <c r="I16" s="10">
        <f t="shared" si="21"/>
        <v>2023</v>
      </c>
      <c r="J16" s="10">
        <f t="shared" si="21"/>
        <v>2020</v>
      </c>
      <c r="K16" s="10">
        <f t="shared" si="21"/>
        <v>2021</v>
      </c>
      <c r="L16" s="10">
        <f t="shared" si="21"/>
        <v>2022</v>
      </c>
      <c r="M16" s="10">
        <f t="shared" si="21"/>
        <v>2023</v>
      </c>
      <c r="N16" s="10">
        <f t="shared" si="21"/>
        <v>2020</v>
      </c>
      <c r="O16" s="10">
        <f t="shared" si="21"/>
        <v>2021</v>
      </c>
      <c r="P16" s="10">
        <f t="shared" si="21"/>
        <v>2022</v>
      </c>
      <c r="Q16" s="10">
        <f t="shared" si="21"/>
        <v>2023</v>
      </c>
    </row>
    <row r="17" spans="4:17" ht="20.100000000000001" customHeight="1" thickBot="1" x14ac:dyDescent="0.3">
      <c r="D17" s="60" t="s">
        <v>15</v>
      </c>
      <c r="E17" s="61" t="s">
        <v>14</v>
      </c>
      <c r="F17" s="58">
        <f>F9+F11</f>
        <v>1293227156.9052181</v>
      </c>
      <c r="G17" s="59">
        <f t="shared" ref="G17:Q17" si="22">G9+G11</f>
        <v>1704715368.3497868</v>
      </c>
      <c r="H17" s="58">
        <f t="shared" si="22"/>
        <v>2746098615.9062276</v>
      </c>
      <c r="I17" s="59">
        <f t="shared" si="22"/>
        <v>3777096345.5221686</v>
      </c>
      <c r="J17" s="58">
        <f t="shared" si="22"/>
        <v>491669500.21113157</v>
      </c>
      <c r="K17" s="59">
        <f t="shared" si="22"/>
        <v>751780378.46357965</v>
      </c>
      <c r="L17" s="58">
        <f t="shared" si="22"/>
        <v>1069226270.3460217</v>
      </c>
      <c r="M17" s="59">
        <f t="shared" si="22"/>
        <v>1454867982.1877604</v>
      </c>
      <c r="N17" s="58">
        <f t="shared" si="22"/>
        <v>1750498445.4022036</v>
      </c>
      <c r="O17" s="59">
        <f t="shared" si="22"/>
        <v>1752560862.5155449</v>
      </c>
      <c r="P17" s="58">
        <f t="shared" si="22"/>
        <v>2133407237.8248177</v>
      </c>
      <c r="Q17" s="59">
        <f t="shared" si="22"/>
        <v>2129588563.8787546</v>
      </c>
    </row>
    <row r="18" spans="4:17" ht="20.100000000000001" customHeight="1" thickTop="1" x14ac:dyDescent="0.25"/>
  </sheetData>
  <mergeCells count="16">
    <mergeCell ref="F1:I1"/>
    <mergeCell ref="J1:M1"/>
    <mergeCell ref="N1:Q1"/>
    <mergeCell ref="B1:E1"/>
    <mergeCell ref="D9:E9"/>
    <mergeCell ref="D10:E10"/>
    <mergeCell ref="D11:E11"/>
    <mergeCell ref="D12:E12"/>
    <mergeCell ref="D17:E17"/>
    <mergeCell ref="D14:E14"/>
    <mergeCell ref="F7:I7"/>
    <mergeCell ref="J7:M7"/>
    <mergeCell ref="N7:Q7"/>
    <mergeCell ref="F8:I8"/>
    <mergeCell ref="J8:M8"/>
    <mergeCell ref="N8:Q8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</dc:creator>
  <cp:lastModifiedBy>Harrington, Sarah</cp:lastModifiedBy>
  <dcterms:created xsi:type="dcterms:W3CDTF">2018-12-03T15:44:29Z</dcterms:created>
  <dcterms:modified xsi:type="dcterms:W3CDTF">2018-12-11T16:29:11Z</dcterms:modified>
</cp:coreProperties>
</file>